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5" windowWidth="27795" windowHeight="11760"/>
  </bookViews>
  <sheets>
    <sheet name="доходы" sheetId="1" r:id="rId1"/>
  </sheets>
  <definedNames>
    <definedName name="_xlnm.Print_Titles" localSheetId="0">доходы!$4:$5</definedName>
    <definedName name="_xlnm.Print_Area" localSheetId="0">доходы!$A$1:$G$32</definedName>
  </definedNames>
  <calcPr calcId="145621"/>
</workbook>
</file>

<file path=xl/calcChain.xml><?xml version="1.0" encoding="utf-8"?>
<calcChain xmlns="http://schemas.openxmlformats.org/spreadsheetml/2006/main">
  <c r="F23" i="1" l="1"/>
  <c r="G24" i="1"/>
  <c r="F24" i="1"/>
  <c r="G23" i="1"/>
  <c r="G21" i="1"/>
  <c r="G17" i="1"/>
  <c r="E22" i="1" l="1"/>
  <c r="D22" i="1"/>
  <c r="C22" i="1"/>
  <c r="G22" i="1" l="1"/>
  <c r="F22" i="1"/>
  <c r="E16" i="1" l="1"/>
  <c r="D16" i="1"/>
  <c r="C16" i="1"/>
  <c r="G16" i="1" l="1"/>
  <c r="D28" i="1"/>
  <c r="G32" i="1" l="1"/>
  <c r="G31" i="1"/>
  <c r="G30" i="1"/>
  <c r="G27" i="1"/>
  <c r="G26" i="1"/>
  <c r="G25" i="1"/>
  <c r="G20" i="1"/>
  <c r="G19" i="1"/>
  <c r="G15" i="1"/>
  <c r="G14" i="1"/>
  <c r="G11" i="1"/>
  <c r="G10" i="1"/>
  <c r="F32" i="1"/>
  <c r="F31" i="1"/>
  <c r="F30" i="1"/>
  <c r="F27" i="1"/>
  <c r="F26" i="1"/>
  <c r="F25" i="1"/>
  <c r="F20" i="1"/>
  <c r="F19" i="1"/>
  <c r="F15" i="1"/>
  <c r="F14" i="1"/>
  <c r="F11" i="1"/>
  <c r="F10" i="1"/>
  <c r="E9" i="1"/>
  <c r="D9" i="1"/>
  <c r="C9" i="1"/>
  <c r="E18" i="1"/>
  <c r="D18" i="1"/>
  <c r="C18" i="1"/>
  <c r="E13" i="1"/>
  <c r="E12" i="1" s="1"/>
  <c r="D13" i="1"/>
  <c r="D12" i="1" s="1"/>
  <c r="C13" i="1"/>
  <c r="C12" i="1" s="1"/>
  <c r="F9" i="1" l="1"/>
  <c r="D8" i="1"/>
  <c r="D7" i="1" s="1"/>
  <c r="D6" i="1" s="1"/>
  <c r="E8" i="1"/>
  <c r="E7" i="1" s="1"/>
  <c r="G9" i="1"/>
  <c r="C8" i="1"/>
  <c r="C7" i="1" s="1"/>
  <c r="C6" i="1" s="1"/>
  <c r="G18" i="1"/>
  <c r="F18" i="1"/>
  <c r="G12" i="1"/>
  <c r="F12" i="1"/>
  <c r="F13" i="1"/>
  <c r="G13" i="1"/>
  <c r="E28" i="1"/>
  <c r="C28" i="1"/>
  <c r="G28" i="1" l="1"/>
  <c r="G7" i="1"/>
  <c r="G8" i="1"/>
  <c r="E6" i="1"/>
  <c r="F6" i="1" s="1"/>
  <c r="F7" i="1"/>
  <c r="F8" i="1"/>
  <c r="F28" i="1"/>
  <c r="G6" i="1" l="1"/>
</calcChain>
</file>

<file path=xl/sharedStrings.xml><?xml version="1.0" encoding="utf-8"?>
<sst xmlns="http://schemas.openxmlformats.org/spreadsheetml/2006/main" count="59" uniqueCount="59">
  <si>
    <t/>
  </si>
  <si>
    <t>тыс. рублей</t>
  </si>
  <si>
    <t>Доходы - всего</t>
  </si>
  <si>
    <t>НАЛОГОВЫЕ И НЕНАЛОГОВЫЕ ДОХОДЫ</t>
  </si>
  <si>
    <t>НАЛОГОВЫЕ 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</si>
  <si>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</si>
  <si>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</si>
  <si>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</si>
  <si>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</si>
  <si>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</si>
  <si>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</si>
  <si>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</si>
  <si>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</si>
  <si>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</si>
  <si>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% исполнения</t>
  </si>
  <si>
    <t>КБК</t>
  </si>
  <si>
    <t>Наименование доходов</t>
  </si>
  <si>
    <t>1 00 00000 00 0000 000</t>
  </si>
  <si>
    <t>НАЛОГИ НА ПРИБЫЛЬ, ДОХОДЫ</t>
  </si>
  <si>
    <t>1 01 00000 00 0000 000</t>
  </si>
  <si>
    <t>1 01 01000 00 0000 110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</si>
  <si>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</si>
  <si>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</si>
  <si>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</si>
  <si>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</si>
  <si>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1 01 02000 01 0000 110</t>
  </si>
  <si>
    <t xml:space="preserve">     Акцизы на алкогольную продукцию</t>
  </si>
  <si>
    <t xml:space="preserve">     Акцизы на нефтепродукты</t>
  </si>
  <si>
    <t>НАЛОГИ НА ИМУЩЕСТВО</t>
  </si>
  <si>
    <t>1 06 00000 00 0000 000</t>
  </si>
  <si>
    <t>1 06 02000 02 0000 110</t>
  </si>
  <si>
    <t>1 06 04000 02 0000 110</t>
  </si>
  <si>
    <t>1 06 05000 02 0000 110</t>
  </si>
  <si>
    <t>ПРОЧИЕ НАЛОГОВЫЕ ДОХОДЫ</t>
  </si>
  <si>
    <t>2 00 00000 00 0000 000</t>
  </si>
  <si>
    <t>2 02 00000 00 0000 000</t>
  </si>
  <si>
    <t>Дотации бюджетам бюджетной системы Российской Федерации</t>
  </si>
  <si>
    <t>2 02 10000 00 0000 151</t>
  </si>
  <si>
    <t>2 02 20000 00 0000 151</t>
  </si>
  <si>
    <t xml:space="preserve">Субвенции бюджетам бюджетной системы Российской Федерации </t>
  </si>
  <si>
    <t>2 02 30000 00 0000 151</t>
  </si>
  <si>
    <t>2 02 40000 00 0000 151</t>
  </si>
  <si>
    <t>Налог на игорный бизнес</t>
  </si>
  <si>
    <t>2019 год</t>
  </si>
  <si>
    <t>НАЛОГИ НА СОВОКУПНЫЙ ДОХОД</t>
  </si>
  <si>
    <t>1 05 00000 00 0000 000</t>
  </si>
  <si>
    <t>Налог на профессиональный доход</t>
  </si>
  <si>
    <t>1 05 06000 01 0000 110</t>
  </si>
  <si>
    <t>НАЛОГИ, СБОРЫ И РЕГУЛЯРНЫЕ ПЛАТЕЖИ ЗА ПОЛЬЗОВАНИЕ ПРИРОДНЫМИ РЕСУРСАМИ</t>
  </si>
  <si>
    <t>1 07 00000 00 0000 000</t>
  </si>
  <si>
    <t>Налог на добычу полезных ископаемых</t>
  </si>
  <si>
    <t>1 07 01000 01 0000 110</t>
  </si>
  <si>
    <t xml:space="preserve">Сборы за  пользование объектами животного мира и за пользование объектами водных биологических ресурсов  </t>
  </si>
  <si>
    <t>1 07 04000 01 0000 110</t>
  </si>
  <si>
    <t>Исполнено за I полугодие 2019 года</t>
  </si>
  <si>
    <t>Сведения об исполнении областного бюджета за I полугодие 2020 года по доходам в сравнении с запланированными значениями на 2020 год и соответствующим периодом 2019 года</t>
  </si>
  <si>
    <t>Бюджетные ассигнования в соответствии с Законом Калужской области от 05.12.2019 № 535-ОЗ</t>
  </si>
  <si>
    <t>Исполнено за I полугодие 2020 года</t>
  </si>
  <si>
    <t>Темп роста к соответствующему периоду 2019 года,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</si>
</sst>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top" wrapText="1"/>
    </xf>
    <xf numFmtId="0" fontId="3" fillId="4" borderId="0"/>
    <xf numFmtId="165" fontId="7" fillId="0" borderId="11">
      <alignment wrapText="1"/>
    </xf>
    <xf numFmtId="165" fontId="8" fillId="0" borderId="12" applyBorder="0">
      <alignment wrapText="1"/>
    </xf>
    <xf numFmtId="165" fontId="9" fillId="0" borderId="12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</cellStyleXfs>
  <cellXfs count="77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5" fillId="3" borderId="7" xfId="0" applyFont="1" applyFill="1" applyBorder="1" applyAlignment="1">
      <alignment wrapText="1"/>
    </xf>
    <xf numFmtId="49" fontId="5" fillId="3" borderId="8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wrapText="1"/>
    </xf>
    <xf numFmtId="164" fontId="4" fillId="3" borderId="9" xfId="0" applyNumberFormat="1" applyFont="1" applyFill="1" applyBorder="1" applyAlignment="1">
      <alignment horizontal="right" wrapText="1"/>
    </xf>
    <xf numFmtId="4" fontId="0" fillId="3" borderId="0" xfId="0" applyNumberFormat="1" applyFont="1" applyFill="1" applyAlignment="1">
      <alignment vertical="top" wrapText="1"/>
    </xf>
    <xf numFmtId="0" fontId="5" fillId="0" borderId="7" xfId="0" applyFont="1" applyFill="1" applyBorder="1" applyAlignment="1">
      <alignment wrapText="1"/>
    </xf>
    <xf numFmtId="49" fontId="5" fillId="0" borderId="8" xfId="0" applyNumberFormat="1" applyFont="1" applyFill="1" applyBorder="1" applyAlignment="1">
      <alignment horizontal="center" wrapText="1"/>
    </xf>
    <xf numFmtId="0" fontId="1" fillId="3" borderId="15" xfId="1" applyFont="1" applyFill="1" applyBorder="1" applyAlignment="1">
      <alignment horizontal="right"/>
    </xf>
    <xf numFmtId="164" fontId="4" fillId="3" borderId="14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164" fontId="5" fillId="3" borderId="18" xfId="0" applyNumberFormat="1" applyFont="1" applyFill="1" applyBorder="1" applyAlignment="1">
      <alignment horizontal="right" wrapText="1"/>
    </xf>
    <xf numFmtId="164" fontId="5" fillId="3" borderId="9" xfId="0" applyNumberFormat="1" applyFont="1" applyFill="1" applyBorder="1" applyAlignment="1">
      <alignment horizontal="right" wrapText="1"/>
    </xf>
    <xf numFmtId="164" fontId="4" fillId="3" borderId="23" xfId="0" applyNumberFormat="1" applyFont="1" applyFill="1" applyBorder="1" applyAlignment="1">
      <alignment horizontal="right" wrapText="1"/>
    </xf>
    <xf numFmtId="164" fontId="4" fillId="3" borderId="24" xfId="0" applyNumberFormat="1" applyFont="1" applyFill="1" applyBorder="1" applyAlignment="1">
      <alignment horizontal="right" wrapText="1"/>
    </xf>
    <xf numFmtId="0" fontId="4" fillId="3" borderId="7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0" fontId="14" fillId="3" borderId="0" xfId="0" applyFont="1" applyFill="1" applyAlignment="1">
      <alignment vertical="top" wrapText="1"/>
    </xf>
    <xf numFmtId="0" fontId="15" fillId="3" borderId="7" xfId="0" applyFont="1" applyFill="1" applyBorder="1" applyAlignment="1">
      <alignment wrapText="1"/>
    </xf>
    <xf numFmtId="0" fontId="15" fillId="3" borderId="10" xfId="0" applyFont="1" applyFill="1" applyBorder="1" applyAlignment="1">
      <alignment horizontal="center" wrapText="1"/>
    </xf>
    <xf numFmtId="0" fontId="16" fillId="3" borderId="0" xfId="0" applyFont="1" applyFill="1" applyAlignment="1">
      <alignment vertical="top" wrapText="1"/>
    </xf>
    <xf numFmtId="0" fontId="17" fillId="3" borderId="0" xfId="0" applyFont="1" applyFill="1" applyAlignment="1">
      <alignment vertical="top" wrapText="1"/>
    </xf>
    <xf numFmtId="0" fontId="4" fillId="3" borderId="8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wrapText="1"/>
    </xf>
    <xf numFmtId="49" fontId="4" fillId="3" borderId="17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64" fontId="4" fillId="3" borderId="18" xfId="0" applyNumberFormat="1" applyFont="1" applyFill="1" applyBorder="1" applyAlignment="1">
      <alignment horizontal="right" wrapText="1"/>
    </xf>
    <xf numFmtId="164" fontId="4" fillId="3" borderId="19" xfId="0" applyNumberFormat="1" applyFont="1" applyFill="1" applyBorder="1" applyAlignment="1">
      <alignment horizontal="right" wrapText="1"/>
    </xf>
    <xf numFmtId="0" fontId="5" fillId="0" borderId="29" xfId="0" applyFont="1" applyFill="1" applyBorder="1" applyAlignment="1">
      <alignment wrapText="1"/>
    </xf>
    <xf numFmtId="49" fontId="5" fillId="0" borderId="30" xfId="0" applyNumberFormat="1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right" wrapText="1"/>
    </xf>
    <xf numFmtId="164" fontId="4" fillId="3" borderId="10" xfId="0" applyNumberFormat="1" applyFont="1" applyFill="1" applyBorder="1" applyAlignment="1">
      <alignment horizontal="right" wrapText="1"/>
    </xf>
    <xf numFmtId="164" fontId="5" fillId="3" borderId="8" xfId="0" applyNumberFormat="1" applyFont="1" applyFill="1" applyBorder="1" applyAlignment="1">
      <alignment horizontal="right" wrapText="1"/>
    </xf>
    <xf numFmtId="164" fontId="4" fillId="3" borderId="8" xfId="0" applyNumberFormat="1" applyFont="1" applyFill="1" applyBorder="1" applyAlignment="1">
      <alignment horizontal="right" wrapText="1"/>
    </xf>
    <xf numFmtId="164" fontId="15" fillId="3" borderId="8" xfId="0" applyNumberFormat="1" applyFont="1" applyFill="1" applyBorder="1" applyAlignment="1">
      <alignment horizontal="right" wrapText="1"/>
    </xf>
    <xf numFmtId="164" fontId="4" fillId="3" borderId="17" xfId="0" applyNumberFormat="1" applyFont="1" applyFill="1" applyBorder="1" applyAlignment="1">
      <alignment horizontal="right" wrapText="1"/>
    </xf>
    <xf numFmtId="164" fontId="4" fillId="0" borderId="26" xfId="0" applyNumberFormat="1" applyFont="1" applyFill="1" applyBorder="1" applyAlignment="1">
      <alignment horizontal="right" wrapText="1"/>
    </xf>
    <xf numFmtId="164" fontId="4" fillId="0" borderId="23" xfId="0" applyNumberFormat="1" applyFont="1" applyFill="1" applyBorder="1" applyAlignment="1">
      <alignment horizontal="right" wrapText="1"/>
    </xf>
    <xf numFmtId="164" fontId="4" fillId="0" borderId="27" xfId="0" applyNumberFormat="1" applyFont="1" applyFill="1" applyBorder="1" applyAlignment="1">
      <alignment horizontal="right" wrapText="1"/>
    </xf>
    <xf numFmtId="164" fontId="4" fillId="0" borderId="18" xfId="0" applyNumberFormat="1" applyFont="1" applyFill="1" applyBorder="1" applyAlignment="1">
      <alignment horizontal="right" wrapText="1"/>
    </xf>
    <xf numFmtId="164" fontId="5" fillId="0" borderId="27" xfId="0" applyNumberFormat="1" applyFont="1" applyFill="1" applyBorder="1" applyAlignment="1">
      <alignment horizontal="right" wrapText="1"/>
    </xf>
    <xf numFmtId="164" fontId="5" fillId="0" borderId="18" xfId="0" applyNumberFormat="1" applyFont="1" applyFill="1" applyBorder="1" applyAlignment="1">
      <alignment horizontal="right" wrapText="1"/>
    </xf>
    <xf numFmtId="164" fontId="5" fillId="0" borderId="31" xfId="0" applyNumberFormat="1" applyFont="1" applyFill="1" applyBorder="1" applyAlignment="1">
      <alignment horizontal="right" wrapText="1"/>
    </xf>
    <xf numFmtId="164" fontId="5" fillId="0" borderId="25" xfId="0" applyNumberFormat="1" applyFont="1" applyFill="1" applyBorder="1" applyAlignment="1">
      <alignment horizontal="right" wrapText="1"/>
    </xf>
    <xf numFmtId="164" fontId="4" fillId="3" borderId="4" xfId="0" applyNumberFormat="1" applyFont="1" applyFill="1" applyBorder="1" applyAlignment="1">
      <alignment horizontal="right" vertical="center" wrapText="1"/>
    </xf>
    <xf numFmtId="164" fontId="4" fillId="3" borderId="14" xfId="0" applyNumberFormat="1" applyFont="1" applyFill="1" applyBorder="1" applyAlignment="1">
      <alignment horizontal="right" vertical="center" wrapText="1"/>
    </xf>
    <xf numFmtId="164" fontId="4" fillId="3" borderId="6" xfId="0" applyNumberFormat="1" applyFont="1" applyFill="1" applyBorder="1" applyAlignment="1">
      <alignment horizontal="right" wrapText="1"/>
    </xf>
    <xf numFmtId="164" fontId="5" fillId="0" borderId="8" xfId="0" applyNumberFormat="1" applyFont="1" applyFill="1" applyBorder="1" applyAlignment="1">
      <alignment horizontal="right" wrapText="1"/>
    </xf>
    <xf numFmtId="164" fontId="15" fillId="0" borderId="8" xfId="0" applyNumberFormat="1" applyFont="1" applyFill="1" applyBorder="1" applyAlignment="1">
      <alignment horizontal="right" wrapText="1"/>
    </xf>
    <xf numFmtId="164" fontId="4" fillId="0" borderId="8" xfId="0" applyNumberFormat="1" applyFont="1" applyFill="1" applyBorder="1" applyAlignment="1">
      <alignment horizontal="right" wrapText="1"/>
    </xf>
    <xf numFmtId="164" fontId="4" fillId="0" borderId="30" xfId="0" applyNumberFormat="1" applyFont="1" applyFill="1" applyBorder="1" applyAlignment="1">
      <alignment horizontal="right" wrapText="1"/>
    </xf>
    <xf numFmtId="164" fontId="4" fillId="3" borderId="13" xfId="0" applyNumberFormat="1" applyFont="1" applyFill="1" applyBorder="1" applyAlignment="1">
      <alignment horizontal="right" wrapText="1"/>
    </xf>
    <xf numFmtId="164" fontId="15" fillId="3" borderId="18" xfId="0" applyNumberFormat="1" applyFont="1" applyFill="1" applyBorder="1" applyAlignment="1">
      <alignment horizontal="right" wrapText="1"/>
    </xf>
    <xf numFmtId="164" fontId="5" fillId="3" borderId="13" xfId="0" applyNumberFormat="1" applyFont="1" applyFill="1" applyBorder="1" applyAlignment="1">
      <alignment horizontal="right" wrapText="1"/>
    </xf>
    <xf numFmtId="164" fontId="5" fillId="3" borderId="27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164" fontId="5" fillId="3" borderId="31" xfId="0" applyNumberFormat="1" applyFont="1" applyFill="1" applyBorder="1" applyAlignment="1">
      <alignment horizontal="right" wrapText="1"/>
    </xf>
  </cellXfs>
  <cellStyles count="10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view="pageBreakPreview" zoomScaleNormal="115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G30" sqref="G30"/>
    </sheetView>
  </sheetViews>
  <sheetFormatPr defaultColWidth="8.83203125" defaultRowHeight="12.75" x14ac:dyDescent="0.2"/>
  <cols>
    <col min="1" max="1" width="82.1640625" style="1" customWidth="1"/>
    <col min="2" max="2" width="27.83203125" style="1" customWidth="1"/>
    <col min="3" max="3" width="18.1640625" style="1" customWidth="1"/>
    <col min="4" max="4" width="25" style="1" customWidth="1"/>
    <col min="5" max="5" width="20.33203125" style="1" customWidth="1"/>
    <col min="6" max="7" width="14" style="1" customWidth="1"/>
    <col min="8" max="8" width="8.83203125" style="1"/>
    <col min="9" max="10" width="11.6640625" style="1" bestFit="1" customWidth="1"/>
    <col min="11" max="11" width="8.83203125" style="1"/>
    <col min="12" max="12" width="12.6640625" style="1" bestFit="1" customWidth="1"/>
    <col min="13" max="16384" width="8.83203125" style="1"/>
  </cols>
  <sheetData>
    <row r="1" spans="1:7" ht="2.25" customHeight="1" x14ac:dyDescent="0.2"/>
    <row r="2" spans="1:7" ht="38.25" customHeight="1" x14ac:dyDescent="0.2">
      <c r="A2" s="69" t="s">
        <v>55</v>
      </c>
      <c r="B2" s="69"/>
      <c r="C2" s="69"/>
      <c r="D2" s="69"/>
      <c r="E2" s="69"/>
      <c r="F2" s="69"/>
      <c r="G2" s="69"/>
    </row>
    <row r="3" spans="1:7" ht="13.5" customHeight="1" thickBot="1" x14ac:dyDescent="0.25">
      <c r="A3" s="1" t="s">
        <v>0</v>
      </c>
      <c r="F3" s="2"/>
      <c r="G3" s="2" t="s">
        <v>1</v>
      </c>
    </row>
    <row r="4" spans="1:7" ht="18.75" customHeight="1" thickBot="1" x14ac:dyDescent="0.25">
      <c r="A4" s="67" t="s">
        <v>16</v>
      </c>
      <c r="B4" s="71" t="s">
        <v>15</v>
      </c>
      <c r="C4" s="67" t="s">
        <v>54</v>
      </c>
      <c r="D4" s="73" t="s">
        <v>43</v>
      </c>
      <c r="E4" s="74"/>
      <c r="F4" s="75"/>
      <c r="G4" s="67" t="s">
        <v>58</v>
      </c>
    </row>
    <row r="5" spans="1:7" ht="73.5" customHeight="1" thickBot="1" x14ac:dyDescent="0.25">
      <c r="A5" s="70"/>
      <c r="B5" s="72"/>
      <c r="C5" s="68"/>
      <c r="D5" s="65" t="s">
        <v>56</v>
      </c>
      <c r="E5" s="39" t="s">
        <v>57</v>
      </c>
      <c r="F5" s="65" t="s">
        <v>14</v>
      </c>
      <c r="G5" s="68"/>
    </row>
    <row r="6" spans="1:7" ht="18.75" customHeight="1" thickBot="1" x14ac:dyDescent="0.35">
      <c r="A6" s="14" t="s">
        <v>2</v>
      </c>
      <c r="B6" s="66"/>
      <c r="C6" s="54">
        <f>C7+C27</f>
        <v>28115689.700000003</v>
      </c>
      <c r="D6" s="54">
        <f>D7+D27</f>
        <v>69350430.799999997</v>
      </c>
      <c r="E6" s="55">
        <f>E7+E27</f>
        <v>29434231.699999996</v>
      </c>
      <c r="F6" s="15">
        <f>E6/D6*100</f>
        <v>42.442752496931853</v>
      </c>
      <c r="G6" s="15">
        <f>E6/C6*100</f>
        <v>104.68970177886119</v>
      </c>
    </row>
    <row r="7" spans="1:7" ht="20.45" customHeight="1" x14ac:dyDescent="0.25">
      <c r="A7" s="8" t="s">
        <v>3</v>
      </c>
      <c r="B7" s="9" t="s">
        <v>17</v>
      </c>
      <c r="C7" s="41">
        <f>C8+C26</f>
        <v>25192268.600000001</v>
      </c>
      <c r="D7" s="41">
        <f t="shared" ref="D7:E7" si="0">D8+D26</f>
        <v>53814047.599999994</v>
      </c>
      <c r="E7" s="56">
        <f t="shared" si="0"/>
        <v>24043972.999999996</v>
      </c>
      <c r="F7" s="20">
        <f t="shared" ref="F7:F32" si="1">E7/D7*100</f>
        <v>44.679733401060879</v>
      </c>
      <c r="G7" s="40">
        <f>E7/C7*100</f>
        <v>95.441872987968992</v>
      </c>
    </row>
    <row r="8" spans="1:7" s="5" customFormat="1" ht="15.75" x14ac:dyDescent="0.25">
      <c r="A8" s="3" t="s">
        <v>4</v>
      </c>
      <c r="B8" s="4"/>
      <c r="C8" s="43">
        <f>C9+C12+C18+C25+C16+C22</f>
        <v>24758139.100000001</v>
      </c>
      <c r="D8" s="43">
        <f t="shared" ref="D8:E8" si="2">D9+D12+D18+D25+D16+D22</f>
        <v>53089425.099999994</v>
      </c>
      <c r="E8" s="43">
        <f t="shared" si="2"/>
        <v>23532139.799999997</v>
      </c>
      <c r="F8" s="35">
        <f t="shared" si="1"/>
        <v>44.3254749051709</v>
      </c>
      <c r="G8" s="10">
        <f t="shared" ref="G8:G32" si="3">E8/C8*100</f>
        <v>95.048095920908665</v>
      </c>
    </row>
    <row r="9" spans="1:7" s="5" customFormat="1" ht="17.25" customHeight="1" x14ac:dyDescent="0.25">
      <c r="A9" s="22" t="s">
        <v>18</v>
      </c>
      <c r="B9" s="9" t="s">
        <v>19</v>
      </c>
      <c r="C9" s="43">
        <f>SUM(C10:C11)</f>
        <v>16937387.100000001</v>
      </c>
      <c r="D9" s="43">
        <f>SUM(D10:D11)</f>
        <v>35812945.899999999</v>
      </c>
      <c r="E9" s="43">
        <f>SUM(E10:E11)</f>
        <v>16440721</v>
      </c>
      <c r="F9" s="35">
        <f t="shared" si="1"/>
        <v>45.907200837114047</v>
      </c>
      <c r="G9" s="10">
        <f t="shared" si="3"/>
        <v>97.067634475922191</v>
      </c>
    </row>
    <row r="10" spans="1:7" ht="15.75" x14ac:dyDescent="0.25">
      <c r="A10" s="3" t="s">
        <v>5</v>
      </c>
      <c r="B10" s="23" t="s">
        <v>20</v>
      </c>
      <c r="C10" s="42">
        <v>9592332.5</v>
      </c>
      <c r="D10" s="42">
        <v>18373710.899999999</v>
      </c>
      <c r="E10" s="57">
        <v>9232832.5</v>
      </c>
      <c r="F10" s="18">
        <f t="shared" si="1"/>
        <v>50.250232793202386</v>
      </c>
      <c r="G10" s="19">
        <f t="shared" si="3"/>
        <v>96.252214985249935</v>
      </c>
    </row>
    <row r="11" spans="1:7" ht="15.75" x14ac:dyDescent="0.25">
      <c r="A11" s="3" t="s">
        <v>6</v>
      </c>
      <c r="B11" s="23" t="s">
        <v>25</v>
      </c>
      <c r="C11" s="42">
        <v>7345054.5999999996</v>
      </c>
      <c r="D11" s="42">
        <v>17439235</v>
      </c>
      <c r="E11" s="57">
        <v>7207888.5</v>
      </c>
      <c r="F11" s="18">
        <f t="shared" si="1"/>
        <v>41.3314488852292</v>
      </c>
      <c r="G11" s="19">
        <f t="shared" si="3"/>
        <v>98.132538048117439</v>
      </c>
    </row>
    <row r="12" spans="1:7" s="24" customFormat="1" ht="37.5" customHeight="1" x14ac:dyDescent="0.25">
      <c r="A12" s="22" t="s">
        <v>21</v>
      </c>
      <c r="B12" s="9" t="s">
        <v>22</v>
      </c>
      <c r="C12" s="43">
        <f>C13</f>
        <v>5071057.3000000007</v>
      </c>
      <c r="D12" s="43">
        <f t="shared" ref="D12:E12" si="4">D13</f>
        <v>11369057.899999999</v>
      </c>
      <c r="E12" s="43">
        <f t="shared" si="4"/>
        <v>4703977.4000000004</v>
      </c>
      <c r="F12" s="35">
        <f t="shared" si="1"/>
        <v>41.375261181491574</v>
      </c>
      <c r="G12" s="10">
        <f t="shared" si="3"/>
        <v>92.761274852879296</v>
      </c>
    </row>
    <row r="13" spans="1:7" ht="31.5" x14ac:dyDescent="0.25">
      <c r="A13" s="3" t="s">
        <v>23</v>
      </c>
      <c r="B13" s="23" t="s">
        <v>24</v>
      </c>
      <c r="C13" s="42">
        <f>SUM(C14:C15)</f>
        <v>5071057.3000000007</v>
      </c>
      <c r="D13" s="42">
        <f t="shared" ref="D13:E13" si="5">SUM(D14:D15)</f>
        <v>11369057.899999999</v>
      </c>
      <c r="E13" s="42">
        <f t="shared" si="5"/>
        <v>4703977.4000000004</v>
      </c>
      <c r="F13" s="18">
        <f t="shared" si="1"/>
        <v>41.375261181491574</v>
      </c>
      <c r="G13" s="19">
        <f t="shared" si="3"/>
        <v>92.761274852879296</v>
      </c>
    </row>
    <row r="14" spans="1:7" s="27" customFormat="1" ht="15.75" x14ac:dyDescent="0.25">
      <c r="A14" s="25" t="s">
        <v>26</v>
      </c>
      <c r="B14" s="26"/>
      <c r="C14" s="44">
        <v>3558006.2</v>
      </c>
      <c r="D14" s="44">
        <v>8277974.5999999996</v>
      </c>
      <c r="E14" s="58">
        <v>3282152.2</v>
      </c>
      <c r="F14" s="62">
        <f t="shared" si="1"/>
        <v>39.649218058726596</v>
      </c>
      <c r="G14" s="19">
        <f t="shared" si="3"/>
        <v>92.246949991261957</v>
      </c>
    </row>
    <row r="15" spans="1:7" s="27" customFormat="1" ht="15.75" x14ac:dyDescent="0.25">
      <c r="A15" s="25" t="s">
        <v>27</v>
      </c>
      <c r="B15" s="26"/>
      <c r="C15" s="44">
        <v>1513051.1</v>
      </c>
      <c r="D15" s="44">
        <v>3091083.3</v>
      </c>
      <c r="E15" s="58">
        <v>1421825.2</v>
      </c>
      <c r="F15" s="62">
        <f t="shared" si="1"/>
        <v>45.997634550967945</v>
      </c>
      <c r="G15" s="19">
        <f t="shared" si="3"/>
        <v>93.970732383063591</v>
      </c>
    </row>
    <row r="16" spans="1:7" s="27" customFormat="1" ht="15.75" x14ac:dyDescent="0.25">
      <c r="A16" s="22" t="s">
        <v>44</v>
      </c>
      <c r="B16" s="9" t="s">
        <v>45</v>
      </c>
      <c r="C16" s="43">
        <f>SUM(C17)</f>
        <v>2231.9</v>
      </c>
      <c r="D16" s="43">
        <f t="shared" ref="D16:E16" si="6">SUM(D17)</f>
        <v>0</v>
      </c>
      <c r="E16" s="43">
        <f t="shared" si="6"/>
        <v>11116.9</v>
      </c>
      <c r="F16" s="35">
        <v>0</v>
      </c>
      <c r="G16" s="10">
        <f t="shared" ref="G16" si="7">E16/C16*100</f>
        <v>498.091312334782</v>
      </c>
    </row>
    <row r="17" spans="1:12" s="27" customFormat="1" ht="15.75" x14ac:dyDescent="0.25">
      <c r="A17" s="3" t="s">
        <v>46</v>
      </c>
      <c r="B17" s="23" t="s">
        <v>47</v>
      </c>
      <c r="C17" s="42">
        <v>2231.9</v>
      </c>
      <c r="D17" s="42">
        <v>0</v>
      </c>
      <c r="E17" s="57">
        <v>11116.9</v>
      </c>
      <c r="F17" s="62">
        <v>0</v>
      </c>
      <c r="G17" s="19">
        <f t="shared" ref="G17" si="8">E17/C17*100</f>
        <v>498.091312334782</v>
      </c>
    </row>
    <row r="18" spans="1:12" s="28" customFormat="1" ht="15.75" x14ac:dyDescent="0.25">
      <c r="A18" s="22" t="s">
        <v>28</v>
      </c>
      <c r="B18" s="9" t="s">
        <v>29</v>
      </c>
      <c r="C18" s="43">
        <f>SUM(C19:C21)</f>
        <v>2592803.6</v>
      </c>
      <c r="D18" s="43">
        <f>SUM(D19:D21)</f>
        <v>5555155</v>
      </c>
      <c r="E18" s="43">
        <f>SUM(E19:E21)</f>
        <v>2249632.1</v>
      </c>
      <c r="F18" s="35">
        <f t="shared" si="1"/>
        <v>40.496297583055743</v>
      </c>
      <c r="G18" s="10">
        <f t="shared" si="3"/>
        <v>86.764462221511877</v>
      </c>
    </row>
    <row r="19" spans="1:12" ht="15.75" x14ac:dyDescent="0.25">
      <c r="A19" s="3" t="s">
        <v>7</v>
      </c>
      <c r="B19" s="6" t="s">
        <v>30</v>
      </c>
      <c r="C19" s="42">
        <v>2370188.5</v>
      </c>
      <c r="D19" s="42">
        <v>4509855</v>
      </c>
      <c r="E19" s="57">
        <v>2009539.5</v>
      </c>
      <c r="F19" s="18">
        <f t="shared" si="1"/>
        <v>44.558849453031193</v>
      </c>
      <c r="G19" s="19">
        <f t="shared" si="3"/>
        <v>84.783952837506376</v>
      </c>
      <c r="L19" s="11"/>
    </row>
    <row r="20" spans="1:12" ht="15.75" x14ac:dyDescent="0.25">
      <c r="A20" s="3" t="s">
        <v>8</v>
      </c>
      <c r="B20" s="6" t="s">
        <v>31</v>
      </c>
      <c r="C20" s="42">
        <v>221630.1</v>
      </c>
      <c r="D20" s="42">
        <v>1045300</v>
      </c>
      <c r="E20" s="57">
        <v>240111.6</v>
      </c>
      <c r="F20" s="18">
        <f t="shared" si="1"/>
        <v>22.970592174495362</v>
      </c>
      <c r="G20" s="19">
        <f t="shared" si="3"/>
        <v>108.33889440107637</v>
      </c>
    </row>
    <row r="21" spans="1:12" ht="15.75" x14ac:dyDescent="0.25">
      <c r="A21" s="3" t="s">
        <v>42</v>
      </c>
      <c r="B21" s="6" t="s">
        <v>32</v>
      </c>
      <c r="C21" s="42">
        <v>985</v>
      </c>
      <c r="D21" s="42">
        <v>0</v>
      </c>
      <c r="E21" s="57">
        <v>-19</v>
      </c>
      <c r="F21" s="18">
        <v>0</v>
      </c>
      <c r="G21" s="19">
        <f t="shared" ref="G21" si="9">E21/C21*100</f>
        <v>-1.9289340101522845</v>
      </c>
    </row>
    <row r="22" spans="1:12" ht="31.5" x14ac:dyDescent="0.25">
      <c r="A22" s="22" t="s">
        <v>48</v>
      </c>
      <c r="B22" s="29" t="s">
        <v>49</v>
      </c>
      <c r="C22" s="43">
        <f>SUM(C23:C24)</f>
        <v>48820.7</v>
      </c>
      <c r="D22" s="43">
        <f t="shared" ref="D22:E22" si="10">SUM(D23:D24)</f>
        <v>128340</v>
      </c>
      <c r="E22" s="43">
        <f t="shared" si="10"/>
        <v>52492.4</v>
      </c>
      <c r="F22" s="35">
        <f t="shared" si="1"/>
        <v>40.901044101605109</v>
      </c>
      <c r="G22" s="10">
        <f t="shared" si="3"/>
        <v>107.52078524068685</v>
      </c>
    </row>
    <row r="23" spans="1:12" ht="15.75" x14ac:dyDescent="0.25">
      <c r="A23" s="3" t="s">
        <v>50</v>
      </c>
      <c r="B23" s="6" t="s">
        <v>51</v>
      </c>
      <c r="C23" s="42">
        <v>48544.2</v>
      </c>
      <c r="D23" s="42">
        <v>127130</v>
      </c>
      <c r="E23" s="57">
        <v>51986.400000000001</v>
      </c>
      <c r="F23" s="18">
        <f t="shared" si="1"/>
        <v>40.89231495319752</v>
      </c>
      <c r="G23" s="19">
        <f t="shared" si="3"/>
        <v>107.09085740418011</v>
      </c>
    </row>
    <row r="24" spans="1:12" ht="31.5" x14ac:dyDescent="0.25">
      <c r="A24" s="3" t="s">
        <v>52</v>
      </c>
      <c r="B24" s="6" t="s">
        <v>53</v>
      </c>
      <c r="C24" s="42">
        <v>276.5</v>
      </c>
      <c r="D24" s="42">
        <v>1210</v>
      </c>
      <c r="E24" s="57">
        <v>506</v>
      </c>
      <c r="F24" s="18">
        <f t="shared" si="1"/>
        <v>41.818181818181813</v>
      </c>
      <c r="G24" s="19">
        <f t="shared" si="3"/>
        <v>183.00180831826401</v>
      </c>
    </row>
    <row r="25" spans="1:12" s="24" customFormat="1" ht="15.75" x14ac:dyDescent="0.25">
      <c r="A25" s="22" t="s">
        <v>33</v>
      </c>
      <c r="B25" s="29"/>
      <c r="C25" s="43">
        <v>105838.5</v>
      </c>
      <c r="D25" s="43">
        <v>223926.3</v>
      </c>
      <c r="E25" s="59">
        <v>74200</v>
      </c>
      <c r="F25" s="35">
        <f t="shared" si="1"/>
        <v>33.135902303570418</v>
      </c>
      <c r="G25" s="10">
        <f t="shared" si="3"/>
        <v>70.10681368311154</v>
      </c>
    </row>
    <row r="26" spans="1:12" s="32" customFormat="1" ht="16.5" thickBot="1" x14ac:dyDescent="0.3">
      <c r="A26" s="30" t="s">
        <v>9</v>
      </c>
      <c r="B26" s="31"/>
      <c r="C26" s="45">
        <v>434129.5</v>
      </c>
      <c r="D26" s="45">
        <v>724622.5</v>
      </c>
      <c r="E26" s="60">
        <v>511833.2</v>
      </c>
      <c r="F26" s="61">
        <f t="shared" si="1"/>
        <v>70.63446139196617</v>
      </c>
      <c r="G26" s="61">
        <f t="shared" si="3"/>
        <v>117.89873758866882</v>
      </c>
    </row>
    <row r="27" spans="1:12" ht="20.45" customHeight="1" x14ac:dyDescent="0.25">
      <c r="A27" s="16" t="s">
        <v>10</v>
      </c>
      <c r="B27" s="17" t="s">
        <v>34</v>
      </c>
      <c r="C27" s="46">
        <v>2923421.1</v>
      </c>
      <c r="D27" s="47">
        <v>15536383.199999999</v>
      </c>
      <c r="E27" s="20">
        <v>5390258.7000000002</v>
      </c>
      <c r="F27" s="21">
        <f t="shared" si="1"/>
        <v>34.694424246693401</v>
      </c>
      <c r="G27" s="40">
        <f t="shared" si="3"/>
        <v>184.38187710966443</v>
      </c>
    </row>
    <row r="28" spans="1:12" s="32" customFormat="1" ht="36.75" customHeight="1" x14ac:dyDescent="0.25">
      <c r="A28" s="33" t="s">
        <v>11</v>
      </c>
      <c r="B28" s="34" t="s">
        <v>35</v>
      </c>
      <c r="C28" s="48">
        <f>SUM(C29:C32)</f>
        <v>2775413.5</v>
      </c>
      <c r="D28" s="49">
        <f t="shared" ref="D28:E28" si="11">SUM(D29:D32)</f>
        <v>14943556.300000001</v>
      </c>
      <c r="E28" s="49">
        <f t="shared" si="11"/>
        <v>6937189.1000000006</v>
      </c>
      <c r="F28" s="36">
        <f>E28/D28*100</f>
        <v>46.422611597481655</v>
      </c>
      <c r="G28" s="10">
        <f t="shared" si="3"/>
        <v>249.95155136342748</v>
      </c>
    </row>
    <row r="29" spans="1:12" ht="18.75" customHeight="1" x14ac:dyDescent="0.25">
      <c r="A29" s="12" t="s">
        <v>36</v>
      </c>
      <c r="B29" s="13" t="s">
        <v>37</v>
      </c>
      <c r="C29" s="50">
        <v>0</v>
      </c>
      <c r="D29" s="51">
        <v>0</v>
      </c>
      <c r="E29" s="51">
        <v>724423.5</v>
      </c>
      <c r="F29" s="64">
        <v>0</v>
      </c>
      <c r="G29" s="19">
        <v>0</v>
      </c>
    </row>
    <row r="30" spans="1:12" ht="30" customHeight="1" x14ac:dyDescent="0.25">
      <c r="A30" s="12" t="s">
        <v>12</v>
      </c>
      <c r="B30" s="13" t="s">
        <v>38</v>
      </c>
      <c r="C30" s="50">
        <v>715197.4</v>
      </c>
      <c r="D30" s="51">
        <v>7495337.5</v>
      </c>
      <c r="E30" s="51">
        <v>1484683.6</v>
      </c>
      <c r="F30" s="64">
        <f t="shared" si="1"/>
        <v>19.808095365952504</v>
      </c>
      <c r="G30" s="19">
        <f t="shared" si="3"/>
        <v>207.59074347865359</v>
      </c>
    </row>
    <row r="31" spans="1:12" ht="19.5" customHeight="1" x14ac:dyDescent="0.25">
      <c r="A31" s="12" t="s">
        <v>39</v>
      </c>
      <c r="B31" s="13" t="s">
        <v>40</v>
      </c>
      <c r="C31" s="50">
        <v>1457827.6</v>
      </c>
      <c r="D31" s="51">
        <v>3643270.5</v>
      </c>
      <c r="E31" s="51">
        <v>1556059.8</v>
      </c>
      <c r="F31" s="64">
        <f t="shared" si="1"/>
        <v>42.710520670919166</v>
      </c>
      <c r="G31" s="19">
        <f t="shared" si="3"/>
        <v>106.73825903693961</v>
      </c>
    </row>
    <row r="32" spans="1:12" ht="16.5" thickBot="1" x14ac:dyDescent="0.3">
      <c r="A32" s="37" t="s">
        <v>13</v>
      </c>
      <c r="B32" s="38" t="s">
        <v>41</v>
      </c>
      <c r="C32" s="52">
        <v>602388.5</v>
      </c>
      <c r="D32" s="53">
        <v>3804948.3</v>
      </c>
      <c r="E32" s="53">
        <v>3172022.2</v>
      </c>
      <c r="F32" s="76">
        <f t="shared" si="1"/>
        <v>83.36571090860815</v>
      </c>
      <c r="G32" s="63">
        <f t="shared" si="3"/>
        <v>526.5741626873687</v>
      </c>
    </row>
    <row r="33" spans="5:7" x14ac:dyDescent="0.2">
      <c r="E33" s="7"/>
      <c r="F33" s="7"/>
      <c r="G33" s="7"/>
    </row>
  </sheetData>
  <mergeCells count="6">
    <mergeCell ref="G4:G5"/>
    <mergeCell ref="A2:G2"/>
    <mergeCell ref="A4:A5"/>
    <mergeCell ref="B4:B5"/>
    <mergeCell ref="C4:C5"/>
    <mergeCell ref="D4:F4"/>
  </mergeCells>
  <pageMargins left="0" right="0" top="0.19685039370078741" bottom="0.19685039370078741" header="0" footer="0.11811023622047245"/>
  <pageSetup paperSize="9" scale="79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Lobach IA.</cp:lastModifiedBy>
  <cp:lastPrinted>2020-09-09T08:39:35Z</cp:lastPrinted>
  <dcterms:created xsi:type="dcterms:W3CDTF">2016-06-14T14:48:33Z</dcterms:created>
  <dcterms:modified xsi:type="dcterms:W3CDTF">2020-09-09T08:39:37Z</dcterms:modified>
</cp:coreProperties>
</file>